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570" windowHeight="6435" activeTab="0"/>
  </bookViews>
  <sheets>
    <sheet name="2019-2020" sheetId="1" r:id="rId1"/>
  </sheets>
  <definedNames>
    <definedName name="_xlnm._FilterDatabase" localSheetId="0" hidden="1">'2019-2020'!$A$11:$E$151</definedName>
    <definedName name="_xlnm.Print_Titles" localSheetId="0">'2019-2020'!$11:$11</definedName>
    <definedName name="_xlnm.Print_Area" localSheetId="0">'2019-2020'!$A$1:$E$151</definedName>
  </definedNames>
  <calcPr fullCalcOnLoad="1"/>
</workbook>
</file>

<file path=xl/sharedStrings.xml><?xml version="1.0" encoding="utf-8"?>
<sst xmlns="http://schemas.openxmlformats.org/spreadsheetml/2006/main" count="326" uniqueCount="168">
  <si>
    <t>Наименование</t>
  </si>
  <si>
    <t>ЦСР</t>
  </si>
  <si>
    <t>ВР</t>
  </si>
  <si>
    <t>Непрограммные направления деятельности</t>
  </si>
  <si>
    <t>99 0 00 00000</t>
  </si>
  <si>
    <t>Руководитель контрольно-счетной палаты муниципального образования</t>
  </si>
  <si>
    <t>99 0 00 90180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</si>
  <si>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</si>
  <si>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</si>
  <si>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</t>
  </si>
  <si>
    <t>99 0 00 90190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</si>
  <si>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</si>
  <si>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</si>
  <si>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</si>
  <si>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</si>
  <si>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Муниципальная программа муниципального образования городского округа "Инта" "Жилищно-коммунальное хозяйство и развитие транспортной системы"</t>
  </si>
  <si>
    <t>03 0 00 00000</t>
  </si>
  <si>
    <t>Подпрограмма "Обеспечение реализации муниципальной программы"</t>
  </si>
  <si>
    <t>03 4 00 00000</t>
  </si>
  <si>
    <t>03 4 21 00000</t>
  </si>
  <si>
    <t>03 4 21 73080</t>
  </si>
  <si>
    <t>Муниципальная программа муниципального образования городского округа "Инта" "Муниципальное управление"</t>
  </si>
  <si>
    <t>05 0 00 00000</t>
  </si>
  <si>
    <t>05 4 00 00000</t>
  </si>
  <si>
    <t>05 4 11 00000</t>
  </si>
  <si>
    <t>99 0 00 73150</t>
  </si>
  <si>
    <t>Реализация иных функций связанных с муниципальным управлением</t>
  </si>
  <si>
    <t>03 4 11 00000</t>
  </si>
  <si>
    <t>Подпрограмма "Управление муниципальным имуществом"</t>
  </si>
  <si>
    <t>05 1 00 00000</t>
  </si>
  <si>
    <t>Содержание, ремонт и управление муниципального имущества</t>
  </si>
  <si>
    <t>05 1 23 00000</t>
  </si>
  <si>
    <t>Оказание муниципальных услуг (выполнение работ) муниципальными учреждениями (организациями)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</si>
  <si>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</si>
  <si>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</si>
  <si>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муниципального образования городского округа "Инта" "Развитие культуры и искусства"</t>
  </si>
  <si>
    <t>07 0 00 00000</t>
  </si>
  <si>
    <t>Подпрограмма "Обеспечение доступности объектов в сфере культуры, сохранение и актуализация культурного наследия"</t>
  </si>
  <si>
    <t>07 1 00 00000</t>
  </si>
  <si>
    <t>07 1 11 00000</t>
  </si>
  <si>
    <t>Подпрограмма "Комфортный город"</t>
  </si>
  <si>
    <t>03 2 00 00000</t>
  </si>
  <si>
    <t>Социальное обеспечение и иные выплаты населению</t>
  </si>
  <si>
    <t>300</t>
  </si>
  <si>
    <t>Подпрограмма "Дорожное хозяйство и транспорт"</t>
  </si>
  <si>
    <t>03 1 00 00000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</si>
  <si>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</si>
  <si>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03 1 21 00000</t>
  </si>
  <si>
    <t>Расходы на реализацию основного мероприятия</t>
  </si>
  <si>
    <t>Содержание автомобильных дорог общего пользования местного значения</t>
  </si>
  <si>
    <t>03 1 12 00000</t>
  </si>
  <si>
    <t>Оборудование и содержание ледовых переправ и зимних автомобильных дорог общего пользования местного значения</t>
  </si>
  <si>
    <t>03 1 13 00000</t>
  </si>
  <si>
    <t>Обустройство и содержание автомобильных дорог, улиц, проездов и сооружений на них, технических средств организации дорожного движения на автомобильных дорогах</t>
  </si>
  <si>
    <t>03 1 15 00000</t>
  </si>
  <si>
    <t>03 1 15 99000</t>
  </si>
  <si>
    <t>Осуществление государственного полномочия по отлову и содержанию безнадзорных животных</t>
  </si>
  <si>
    <t>03 2 42 00000</t>
  </si>
  <si>
    <t>03 2 42 73120</t>
  </si>
  <si>
    <t>Решение Совета муниципального образования городского округа "Инта" от 15.12.2010г № I-29/4 "Об утверждении Положения о почетном гражданине города Инты"</t>
  </si>
  <si>
    <t>05 4 14 00000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</si>
  <si>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</si>
  <si>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03 2 11 00000</t>
  </si>
  <si>
    <t>Муниципальная программа муниципального образования городского округа "Инта" "Развитие физической культуры, спорта и молодежной политики"</t>
  </si>
  <si>
    <t>06 0 00 00000</t>
  </si>
  <si>
    <t>Подпрограмма "Дополнительное образование в области физической культуры, спорта и молодежной политики"</t>
  </si>
  <si>
    <t>06 1 00 00000</t>
  </si>
  <si>
    <t>06 1 11 00000</t>
  </si>
  <si>
    <t>Муниципальная программа муниципального образования городского округа "Инта" "Развитие образования"</t>
  </si>
  <si>
    <t>08 0 00 00000</t>
  </si>
  <si>
    <t>Подпрограмма "Оздоровление, отдых детей и трудоустройство подростков"</t>
  </si>
  <si>
    <t>08 4 00 00000</t>
  </si>
  <si>
    <t>06 3 00 00000</t>
  </si>
  <si>
    <t>Денежные вознаграждения для одаренных детей и талантливой молодежи сферы физической культуры, спорта и молодежной политики</t>
  </si>
  <si>
    <t>06 3 21 00000</t>
  </si>
  <si>
    <t>06 3 11 00000</t>
  </si>
  <si>
    <t>07 3 00 00000</t>
  </si>
  <si>
    <t>Денежные вознаграждения для одаренных детей и талантливой молодежи сферы культуры</t>
  </si>
  <si>
    <t>07 3 12 00000</t>
  </si>
  <si>
    <t>07 3 11 00000</t>
  </si>
  <si>
    <t>Подпрограмма "Развитие системы дошкольного образования"</t>
  </si>
  <si>
    <t>08 1 00 00000</t>
  </si>
  <si>
    <t>08 1 11 00000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</si>
  <si>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</si>
  <si>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08 1 12 00000</t>
  </si>
  <si>
    <t>08 1 12 73010</t>
  </si>
  <si>
    <t>Подпрограмма "Развитие системы общего образования"</t>
  </si>
  <si>
    <t>08 2 00 00000</t>
  </si>
  <si>
    <t>08 2 11 00000</t>
  </si>
  <si>
    <t>08 2 12 00000</t>
  </si>
  <si>
    <t>08 2 12 73010</t>
  </si>
  <si>
    <t>Подпрограмма "Дети и молодежь"</t>
  </si>
  <si>
    <t>08 3 00 00000</t>
  </si>
  <si>
    <t>08 3 11 00000</t>
  </si>
  <si>
    <t>Мероприятия по проведению оздоровительной кампании детей</t>
  </si>
  <si>
    <t>08 4 13 00000</t>
  </si>
  <si>
    <t>08 5 00 00000</t>
  </si>
  <si>
    <t>08 5 11 00000</t>
  </si>
  <si>
    <t>08 5 12 00000</t>
  </si>
  <si>
    <t>Денежные вознаграждения для учащихся образовательных организаций</t>
  </si>
  <si>
    <t>08 5 14 00000</t>
  </si>
  <si>
    <t>08 5 16 00000</t>
  </si>
  <si>
    <t>08 5 16 73190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</si>
  <si>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</si>
  <si>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08 1 13 00000</t>
  </si>
  <si>
    <t>08 1 13 73020</t>
  </si>
  <si>
    <t>Подпрограмма "Управление муниципальными финансами"</t>
  </si>
  <si>
    <t>05 2 00 00000</t>
  </si>
  <si>
    <t>05 2 31 00000</t>
  </si>
  <si>
    <t>99 0 00 97050</t>
  </si>
  <si>
    <t>Обслуживание муниципального долга</t>
  </si>
  <si>
    <t>05 2 11 00000</t>
  </si>
  <si>
    <t>Обслуживание государственного (муниципального) долга</t>
  </si>
  <si>
    <t>700</t>
  </si>
  <si>
    <t>к решению Совета МОГО "Инта"</t>
  </si>
  <si>
    <t>тыс.рублей</t>
  </si>
  <si>
    <t xml:space="preserve"> </t>
  </si>
  <si>
    <t>ВСЕГО:</t>
  </si>
  <si>
    <t>03 1 21 S2270</t>
  </si>
  <si>
    <t>03 1 12 S2220</t>
  </si>
  <si>
    <t>03 1 13 S2210</t>
  </si>
  <si>
    <t>08 4 13 S2040</t>
  </si>
  <si>
    <t>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</si>
  <si>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08 2 13 00000</t>
  </si>
  <si>
    <t>Резервный фонд администрации муниципального образования городского округа "Инта"</t>
  </si>
  <si>
    <t>Осуществление переданных государственных полномочий Республики Коми по обеспечению жильем отдельных категорий граждан</t>
  </si>
  <si>
    <t>03 4 21 73040</t>
  </si>
  <si>
    <t>03 2 33 00000</t>
  </si>
  <si>
    <t>03 2 33 S2480</t>
  </si>
  <si>
    <t>08 2 13 S2000</t>
  </si>
  <si>
    <t>Реализация проекта "Народный бюджет" в сфере благоустройства</t>
  </si>
  <si>
    <t>РАСПРЕДЕЛЕНИЕ БЮДЖЕТНЫХ АССИГНОВАНИЙ ПО ЦЕЛЕВЫМ СТАТЬЯМ</t>
  </si>
  <si>
    <t xml:space="preserve"> (МУНИЦИПАЛЬНЫМ ПРОГРАММАМ И НЕПРОГРАММНЫМ НАПРАВЛЕНИЯМ ДЕЯТЕЛЬНОСТИ),</t>
  </si>
  <si>
    <t>ГРУППАМ ВИДОВ РАСХОДОВ КЛАССИФИКАЦИИ РАСХОДОВ БЮДЖЕТОВ</t>
  </si>
  <si>
    <t>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</si>
  <si>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</si>
  <si>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"О наделении органов местного самоуправления в Республике Коми отдельными государственными полномочиями"</t>
  </si>
  <si>
    <t>Реализация Приоритетного проекта "Формирование комфортной городской среды" в сфере благоустройства дворовых территорий многоквартирных домов</t>
  </si>
  <si>
    <t>Реализация Приоритетного проекта "Формирование комфортной городской среды" в сфере благоустройства общественных территорий</t>
  </si>
  <si>
    <t>03 2 11 73030</t>
  </si>
  <si>
    <t xml:space="preserve">Оборудование и содержание ледовых переправ и зимних автомобильных дорог общего пользования местного значения </t>
  </si>
  <si>
    <t xml:space="preserve">Осуществление государственного полномочия по отлову и содержанию безнадзорных животных </t>
  </si>
  <si>
    <t>06 3 12 00000</t>
  </si>
  <si>
    <t>99 0 00 51200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</si>
  <si>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</si>
  <si>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Условно утверждаемые (утвержденные) расходы</t>
  </si>
  <si>
    <t>99 0 00 99999</t>
  </si>
  <si>
    <t>08 1 11 11000</t>
  </si>
  <si>
    <t>06 1 11 11000</t>
  </si>
  <si>
    <t>07 1 11 11000</t>
  </si>
  <si>
    <t>08 2 11 11000</t>
  </si>
  <si>
    <t>08 3 11 11000</t>
  </si>
  <si>
    <t>Реализация проекта "Народный бюджет" в сфере дорожной деятельности</t>
  </si>
  <si>
    <t>03 1 16 00000</t>
  </si>
  <si>
    <t>03 1 16 S2490</t>
  </si>
  <si>
    <t>Муниципальная программа муниципального образования городского округа "Инта" "Формирование современной городской среды на 2018-2022 годы"</t>
  </si>
  <si>
    <t>09 0 00 00000</t>
  </si>
  <si>
    <t>09 0 11 00000</t>
  </si>
  <si>
    <t>09 0 11 L5550</t>
  </si>
  <si>
    <t>09 0 12 00000</t>
  </si>
  <si>
    <t>09 0 12 L5550</t>
  </si>
  <si>
    <t>ПРИЛОЖЕНИЕ 2</t>
  </si>
  <si>
    <t>НА ПЛАНОВЫЙ ПЕРИОД 2019 И 2020 ГОДОВ</t>
  </si>
  <si>
    <t>03 2 41 00000</t>
  </si>
  <si>
    <t>Повышение уровня благоустройства и качества городской среды</t>
  </si>
  <si>
    <t>от 15 декабря  2017 года № III-17/16</t>
  </si>
  <si>
    <t>"</t>
  </si>
  <si>
    <t>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</si>
</sst>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0\ 0\ 0000"/>
    <numFmt numFmtId="175" formatCode="000"/>
    <numFmt numFmtId="176" formatCode="00"/>
    <numFmt numFmtId="177" formatCode="00\ 0\ 00\ 00000"/>
  </numFmts>
  <fonts count="38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174" fontId="1" fillId="0" borderId="0" xfId="0" applyNumberFormat="1" applyFont="1" applyFill="1" applyBorder="1" applyAlignment="1">
      <alignment horizontal="center" vertical="top"/>
    </xf>
    <xf numFmtId="175" fontId="1" fillId="0" borderId="0" xfId="0" applyNumberFormat="1" applyFont="1" applyFill="1" applyBorder="1" applyAlignment="1">
      <alignment horizontal="center" vertical="top"/>
    </xf>
    <xf numFmtId="173" fontId="1" fillId="0" borderId="0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174" fontId="2" fillId="0" borderId="13" xfId="0" applyNumberFormat="1" applyFont="1" applyFill="1" applyBorder="1" applyAlignment="1">
      <alignment horizontal="center"/>
    </xf>
    <xf numFmtId="175" fontId="2" fillId="0" borderId="14" xfId="0" applyNumberFormat="1" applyFont="1" applyFill="1" applyBorder="1" applyAlignment="1">
      <alignment horizontal="center"/>
    </xf>
    <xf numFmtId="173" fontId="2" fillId="0" borderId="15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left" vertical="center" wrapText="1"/>
    </xf>
    <xf numFmtId="174" fontId="2" fillId="0" borderId="17" xfId="0" applyNumberFormat="1" applyFont="1" applyFill="1" applyBorder="1" applyAlignment="1">
      <alignment horizontal="center"/>
    </xf>
    <xf numFmtId="175" fontId="2" fillId="0" borderId="18" xfId="0" applyNumberFormat="1" applyFont="1" applyFill="1" applyBorder="1" applyAlignment="1">
      <alignment horizontal="center"/>
    </xf>
    <xf numFmtId="173" fontId="2" fillId="0" borderId="19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173" fontId="2" fillId="0" borderId="0" xfId="0" applyNumberFormat="1" applyFont="1" applyFill="1" applyBorder="1" applyAlignment="1">
      <alignment horizontal="right" vertical="top"/>
    </xf>
    <xf numFmtId="174" fontId="2" fillId="0" borderId="20" xfId="0" applyNumberFormat="1" applyFont="1" applyFill="1" applyBorder="1" applyAlignment="1">
      <alignment horizontal="center"/>
    </xf>
    <xf numFmtId="175" fontId="2" fillId="0" borderId="21" xfId="0" applyNumberFormat="1" applyFont="1" applyFill="1" applyBorder="1" applyAlignment="1">
      <alignment horizontal="center"/>
    </xf>
    <xf numFmtId="173" fontId="2" fillId="0" borderId="22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top"/>
    </xf>
    <xf numFmtId="175" fontId="2" fillId="0" borderId="23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75.7109375" style="27" customWidth="1"/>
    <col min="2" max="2" width="13.7109375" style="27" customWidth="1"/>
    <col min="3" max="3" width="8.7109375" style="27" customWidth="1"/>
    <col min="4" max="5" width="12.7109375" style="27" customWidth="1"/>
    <col min="6" max="16384" width="9.140625" style="27" customWidth="1"/>
  </cols>
  <sheetData>
    <row r="1" spans="4:5" ht="15">
      <c r="D1" s="28"/>
      <c r="E1" s="28" t="s">
        <v>161</v>
      </c>
    </row>
    <row r="2" spans="4:5" ht="15">
      <c r="D2" s="28"/>
      <c r="E2" s="28" t="s">
        <v>114</v>
      </c>
    </row>
    <row r="3" spans="3:5" ht="15">
      <c r="C3" s="31"/>
      <c r="D3" s="31"/>
      <c r="E3" s="28" t="s">
        <v>165</v>
      </c>
    </row>
    <row r="5" spans="1:5" s="25" customFormat="1" ht="15">
      <c r="A5" s="32" t="s">
        <v>131</v>
      </c>
      <c r="B5" s="32"/>
      <c r="C5" s="32"/>
      <c r="D5" s="32"/>
      <c r="E5" s="32"/>
    </row>
    <row r="6" spans="1:5" s="25" customFormat="1" ht="15">
      <c r="A6" s="32" t="s">
        <v>132</v>
      </c>
      <c r="B6" s="32"/>
      <c r="C6" s="32"/>
      <c r="D6" s="32"/>
      <c r="E6" s="32"/>
    </row>
    <row r="7" spans="1:5" s="25" customFormat="1" ht="15">
      <c r="A7" s="32" t="s">
        <v>133</v>
      </c>
      <c r="B7" s="32"/>
      <c r="C7" s="32"/>
      <c r="D7" s="32"/>
      <c r="E7" s="32"/>
    </row>
    <row r="8" spans="1:5" ht="15">
      <c r="A8" s="32" t="s">
        <v>162</v>
      </c>
      <c r="B8" s="32"/>
      <c r="C8" s="32"/>
      <c r="D8" s="32"/>
      <c r="E8" s="32"/>
    </row>
    <row r="10" spans="1:5" ht="15.75" thickBot="1">
      <c r="A10" s="29"/>
      <c r="B10" s="29"/>
      <c r="C10" s="29"/>
      <c r="D10" s="30"/>
      <c r="E10" s="30" t="s">
        <v>115</v>
      </c>
    </row>
    <row r="11" spans="1:5" s="4" customFormat="1" ht="15" thickBot="1">
      <c r="A11" s="1" t="s">
        <v>0</v>
      </c>
      <c r="B11" s="3" t="s">
        <v>1</v>
      </c>
      <c r="C11" s="2" t="s">
        <v>2</v>
      </c>
      <c r="D11" s="1">
        <v>2019</v>
      </c>
      <c r="E11" s="1">
        <v>2020</v>
      </c>
    </row>
    <row r="12" spans="1:5" s="6" customFormat="1" ht="14.25">
      <c r="A12" s="5" t="s">
        <v>116</v>
      </c>
      <c r="B12" s="7" t="s">
        <v>116</v>
      </c>
      <c r="C12" s="8"/>
      <c r="D12" s="9"/>
      <c r="E12" s="9"/>
    </row>
    <row r="13" spans="1:5" s="6" customFormat="1" ht="14.25">
      <c r="A13" s="5" t="s">
        <v>117</v>
      </c>
      <c r="B13" s="7" t="s">
        <v>116</v>
      </c>
      <c r="D13" s="9">
        <f>D15+D54+D68+D80+D90+D136+D129</f>
        <v>1066381.9</v>
      </c>
      <c r="E13" s="9">
        <f>E15+E54+E68+E80+E90+E136+E129</f>
        <v>1074362.2</v>
      </c>
    </row>
    <row r="14" spans="1:5" s="6" customFormat="1" ht="15">
      <c r="A14" s="5"/>
      <c r="B14" s="7"/>
      <c r="C14" s="20"/>
      <c r="D14" s="21"/>
      <c r="E14" s="21"/>
    </row>
    <row r="15" spans="1:5" ht="30">
      <c r="A15" s="10" t="s">
        <v>15</v>
      </c>
      <c r="B15" s="22" t="s">
        <v>16</v>
      </c>
      <c r="C15" s="23"/>
      <c r="D15" s="24">
        <f>D16+D32+D44</f>
        <v>21789</v>
      </c>
      <c r="E15" s="24">
        <f>E16+E32+E44</f>
        <v>22329.5</v>
      </c>
    </row>
    <row r="16" spans="1:5" ht="15">
      <c r="A16" s="11" t="s">
        <v>44</v>
      </c>
      <c r="B16" s="12" t="s">
        <v>45</v>
      </c>
      <c r="C16" s="13"/>
      <c r="D16" s="14">
        <f>D17+D20+D23+D29+D26</f>
        <v>11723</v>
      </c>
      <c r="E16" s="14">
        <f>E17+E20+E23+E29+E26</f>
        <v>5930</v>
      </c>
    </row>
    <row r="17" spans="1:5" ht="15">
      <c r="A17" s="11" t="s">
        <v>49</v>
      </c>
      <c r="B17" s="12" t="s">
        <v>50</v>
      </c>
      <c r="C17" s="13"/>
      <c r="D17" s="14">
        <f>D18</f>
        <v>2425</v>
      </c>
      <c r="E17" s="14">
        <f>E18</f>
        <v>24.3</v>
      </c>
    </row>
    <row r="18" spans="1:5" ht="15">
      <c r="A18" s="11" t="s">
        <v>49</v>
      </c>
      <c r="B18" s="12" t="s">
        <v>119</v>
      </c>
      <c r="C18" s="13"/>
      <c r="D18" s="14">
        <f>D19</f>
        <v>2425</v>
      </c>
      <c r="E18" s="14">
        <f>E19</f>
        <v>24.3</v>
      </c>
    </row>
    <row r="19" spans="1:5" ht="15" customHeight="1">
      <c r="A19" s="11" t="s">
        <v>11</v>
      </c>
      <c r="B19" s="12" t="s">
        <v>119</v>
      </c>
      <c r="C19" s="13" t="s">
        <v>12</v>
      </c>
      <c r="D19" s="14">
        <f>24.3+2400.7</f>
        <v>2425</v>
      </c>
      <c r="E19" s="14">
        <v>24.3</v>
      </c>
    </row>
    <row r="20" spans="1:5" ht="30">
      <c r="A20" s="11" t="s">
        <v>51</v>
      </c>
      <c r="B20" s="12" t="s">
        <v>52</v>
      </c>
      <c r="C20" s="13"/>
      <c r="D20" s="14">
        <f>D21</f>
        <v>6834</v>
      </c>
      <c r="E20" s="14">
        <f>E21</f>
        <v>341.7</v>
      </c>
    </row>
    <row r="21" spans="1:5" ht="30">
      <c r="A21" s="11" t="s">
        <v>140</v>
      </c>
      <c r="B21" s="12" t="s">
        <v>120</v>
      </c>
      <c r="C21" s="13"/>
      <c r="D21" s="14">
        <f>D22</f>
        <v>6834</v>
      </c>
      <c r="E21" s="14">
        <f>E22</f>
        <v>341.7</v>
      </c>
    </row>
    <row r="22" spans="1:5" ht="15" customHeight="1">
      <c r="A22" s="11" t="s">
        <v>11</v>
      </c>
      <c r="B22" s="12" t="s">
        <v>120</v>
      </c>
      <c r="C22" s="13" t="s">
        <v>12</v>
      </c>
      <c r="D22" s="14">
        <f>341.7+6492.3</f>
        <v>6834</v>
      </c>
      <c r="E22" s="14">
        <v>341.7</v>
      </c>
    </row>
    <row r="23" spans="1:5" ht="30" customHeight="1">
      <c r="A23" s="11" t="s">
        <v>53</v>
      </c>
      <c r="B23" s="12" t="s">
        <v>54</v>
      </c>
      <c r="C23" s="13"/>
      <c r="D23" s="14">
        <f>D24</f>
        <v>2100</v>
      </c>
      <c r="E23" s="14">
        <f>E24</f>
        <v>5200</v>
      </c>
    </row>
    <row r="24" spans="1:5" ht="15">
      <c r="A24" s="11" t="s">
        <v>48</v>
      </c>
      <c r="B24" s="12" t="s">
        <v>55</v>
      </c>
      <c r="C24" s="13"/>
      <c r="D24" s="14">
        <f>D25</f>
        <v>2100</v>
      </c>
      <c r="E24" s="14">
        <f>E25</f>
        <v>5200</v>
      </c>
    </row>
    <row r="25" spans="1:5" ht="15" customHeight="1">
      <c r="A25" s="11" t="s">
        <v>11</v>
      </c>
      <c r="B25" s="12" t="s">
        <v>55</v>
      </c>
      <c r="C25" s="13" t="s">
        <v>12</v>
      </c>
      <c r="D25" s="14">
        <f>1600+500</f>
        <v>2100</v>
      </c>
      <c r="E25" s="14">
        <f>4045.2+600+554.8</f>
        <v>5200</v>
      </c>
    </row>
    <row r="26" spans="1:5" ht="15">
      <c r="A26" s="11" t="s">
        <v>152</v>
      </c>
      <c r="B26" s="12" t="s">
        <v>153</v>
      </c>
      <c r="C26" s="13"/>
      <c r="D26" s="14">
        <f>D27</f>
        <v>150</v>
      </c>
      <c r="E26" s="14">
        <f>E27</f>
        <v>150</v>
      </c>
    </row>
    <row r="27" spans="1:5" ht="15">
      <c r="A27" s="11" t="s">
        <v>152</v>
      </c>
      <c r="B27" s="12" t="s">
        <v>154</v>
      </c>
      <c r="C27" s="13"/>
      <c r="D27" s="14">
        <f>D28</f>
        <v>150</v>
      </c>
      <c r="E27" s="14">
        <f>E28</f>
        <v>150</v>
      </c>
    </row>
    <row r="28" spans="1:5" ht="15" customHeight="1">
      <c r="A28" s="11" t="s">
        <v>11</v>
      </c>
      <c r="B28" s="12" t="s">
        <v>154</v>
      </c>
      <c r="C28" s="13">
        <v>200</v>
      </c>
      <c r="D28" s="14">
        <v>150</v>
      </c>
      <c r="E28" s="14">
        <v>150</v>
      </c>
    </row>
    <row r="29" spans="1:5" ht="45">
      <c r="A29" s="11" t="s">
        <v>46</v>
      </c>
      <c r="B29" s="12" t="s">
        <v>47</v>
      </c>
      <c r="C29" s="13"/>
      <c r="D29" s="14">
        <f>D30</f>
        <v>214</v>
      </c>
      <c r="E29" s="14">
        <f>E30</f>
        <v>214</v>
      </c>
    </row>
    <row r="30" spans="1:5" ht="45">
      <c r="A30" s="11" t="s">
        <v>46</v>
      </c>
      <c r="B30" s="12" t="s">
        <v>118</v>
      </c>
      <c r="C30" s="13"/>
      <c r="D30" s="14">
        <f>D31</f>
        <v>214</v>
      </c>
      <c r="E30" s="14">
        <f>E31</f>
        <v>214</v>
      </c>
    </row>
    <row r="31" spans="1:5" ht="15">
      <c r="A31" s="11" t="s">
        <v>13</v>
      </c>
      <c r="B31" s="12" t="s">
        <v>118</v>
      </c>
      <c r="C31" s="13" t="s">
        <v>14</v>
      </c>
      <c r="D31" s="14">
        <v>214</v>
      </c>
      <c r="E31" s="14">
        <v>214</v>
      </c>
    </row>
    <row r="32" spans="1:5" ht="15">
      <c r="A32" s="11" t="s">
        <v>40</v>
      </c>
      <c r="B32" s="12" t="s">
        <v>41</v>
      </c>
      <c r="C32" s="13"/>
      <c r="D32" s="14">
        <f>D33+D36+D41+D39</f>
        <v>3650.5</v>
      </c>
      <c r="E32" s="14">
        <f>E33+E36+E41+E39</f>
        <v>2170.4</v>
      </c>
    </row>
    <row r="33" spans="1:5" ht="45">
      <c r="A33" s="11" t="s">
        <v>61</v>
      </c>
      <c r="B33" s="12" t="s">
        <v>62</v>
      </c>
      <c r="C33" s="13"/>
      <c r="D33" s="14">
        <f>D34</f>
        <v>1844</v>
      </c>
      <c r="E33" s="14">
        <f>E34</f>
        <v>1863.9</v>
      </c>
    </row>
    <row r="34" spans="1:5" ht="45">
      <c r="A34" s="11" t="s">
        <v>61</v>
      </c>
      <c r="B34" s="12" t="s">
        <v>139</v>
      </c>
      <c r="C34" s="13"/>
      <c r="D34" s="14">
        <f>D35</f>
        <v>1844</v>
      </c>
      <c r="E34" s="14">
        <f>E35</f>
        <v>1863.9</v>
      </c>
    </row>
    <row r="35" spans="1:5" ht="15" customHeight="1">
      <c r="A35" s="11" t="s">
        <v>11</v>
      </c>
      <c r="B35" s="12" t="s">
        <v>139</v>
      </c>
      <c r="C35" s="13" t="s">
        <v>12</v>
      </c>
      <c r="D35" s="14">
        <v>1844</v>
      </c>
      <c r="E35" s="14">
        <v>1863.9</v>
      </c>
    </row>
    <row r="36" spans="1:5" ht="15">
      <c r="A36" s="11" t="s">
        <v>130</v>
      </c>
      <c r="B36" s="12" t="s">
        <v>127</v>
      </c>
      <c r="C36" s="13"/>
      <c r="D36" s="14">
        <f>D37</f>
        <v>150</v>
      </c>
      <c r="E36" s="14">
        <f>E37</f>
        <v>150</v>
      </c>
    </row>
    <row r="37" spans="1:5" ht="15">
      <c r="A37" s="11" t="s">
        <v>130</v>
      </c>
      <c r="B37" s="12" t="s">
        <v>128</v>
      </c>
      <c r="C37" s="13"/>
      <c r="D37" s="14">
        <f>D38</f>
        <v>150</v>
      </c>
      <c r="E37" s="14">
        <f>E38</f>
        <v>150</v>
      </c>
    </row>
    <row r="38" spans="1:5" ht="15" customHeight="1">
      <c r="A38" s="11" t="s">
        <v>11</v>
      </c>
      <c r="B38" s="12" t="s">
        <v>128</v>
      </c>
      <c r="C38" s="13">
        <v>200</v>
      </c>
      <c r="D38" s="14">
        <v>150</v>
      </c>
      <c r="E38" s="14">
        <v>150</v>
      </c>
    </row>
    <row r="39" spans="1:5" ht="15">
      <c r="A39" s="11" t="s">
        <v>164</v>
      </c>
      <c r="B39" s="12" t="s">
        <v>163</v>
      </c>
      <c r="C39" s="13"/>
      <c r="D39" s="14">
        <f>+D40</f>
        <v>1500</v>
      </c>
      <c r="E39" s="14">
        <f>+E40</f>
        <v>0</v>
      </c>
    </row>
    <row r="40" spans="1:5" ht="15" customHeight="1">
      <c r="A40" s="11" t="s">
        <v>11</v>
      </c>
      <c r="B40" s="12" t="s">
        <v>163</v>
      </c>
      <c r="C40" s="13">
        <v>200</v>
      </c>
      <c r="D40" s="14">
        <v>1500</v>
      </c>
      <c r="E40" s="14">
        <v>0</v>
      </c>
    </row>
    <row r="41" spans="1:5" ht="30">
      <c r="A41" s="11" t="s">
        <v>56</v>
      </c>
      <c r="B41" s="12" t="s">
        <v>57</v>
      </c>
      <c r="C41" s="13"/>
      <c r="D41" s="14">
        <f>D42</f>
        <v>156.5</v>
      </c>
      <c r="E41" s="14">
        <f>E42</f>
        <v>156.5</v>
      </c>
    </row>
    <row r="42" spans="1:5" ht="30">
      <c r="A42" s="11" t="s">
        <v>141</v>
      </c>
      <c r="B42" s="12" t="s">
        <v>58</v>
      </c>
      <c r="C42" s="13"/>
      <c r="D42" s="14">
        <f>D43</f>
        <v>156.5</v>
      </c>
      <c r="E42" s="14">
        <f>E43</f>
        <v>156.5</v>
      </c>
    </row>
    <row r="43" spans="1:5" ht="15" customHeight="1">
      <c r="A43" s="11" t="s">
        <v>11</v>
      </c>
      <c r="B43" s="12" t="s">
        <v>58</v>
      </c>
      <c r="C43" s="13" t="s">
        <v>12</v>
      </c>
      <c r="D43" s="14">
        <v>156.5</v>
      </c>
      <c r="E43" s="14">
        <v>156.5</v>
      </c>
    </row>
    <row r="44" spans="1:5" ht="15">
      <c r="A44" s="11" t="s">
        <v>17</v>
      </c>
      <c r="B44" s="12" t="s">
        <v>18</v>
      </c>
      <c r="C44" s="13"/>
      <c r="D44" s="14">
        <f>D45+D47</f>
        <v>6415.499999999998</v>
      </c>
      <c r="E44" s="14">
        <f>E45+E47</f>
        <v>14229.100000000002</v>
      </c>
    </row>
    <row r="45" spans="1:5" ht="15">
      <c r="A45" s="11" t="s">
        <v>26</v>
      </c>
      <c r="B45" s="12" t="s">
        <v>27</v>
      </c>
      <c r="C45" s="13"/>
      <c r="D45" s="14">
        <f>D46</f>
        <v>5453.799999999998</v>
      </c>
      <c r="E45" s="14">
        <f>E46</f>
        <v>13267.400000000001</v>
      </c>
    </row>
    <row r="46" spans="1:5" ht="45">
      <c r="A46" s="11" t="s">
        <v>7</v>
      </c>
      <c r="B46" s="12" t="s">
        <v>27</v>
      </c>
      <c r="C46" s="13" t="s">
        <v>8</v>
      </c>
      <c r="D46" s="14">
        <f>11011.3+2390.3-7947.8</f>
        <v>5453.799999999998</v>
      </c>
      <c r="E46" s="14">
        <f>10901.1+2366.3</f>
        <v>13267.400000000001</v>
      </c>
    </row>
    <row r="47" spans="1:5" ht="30">
      <c r="A47" s="11" t="s">
        <v>125</v>
      </c>
      <c r="B47" s="12" t="s">
        <v>19</v>
      </c>
      <c r="C47" s="13"/>
      <c r="D47" s="14">
        <f>D51+D48</f>
        <v>961.7</v>
      </c>
      <c r="E47" s="14">
        <f>E51+E48</f>
        <v>961.7</v>
      </c>
    </row>
    <row r="48" spans="1:5" ht="60">
      <c r="A48" s="11" t="s">
        <v>134</v>
      </c>
      <c r="B48" s="12" t="s">
        <v>126</v>
      </c>
      <c r="C48" s="13"/>
      <c r="D48" s="14">
        <f>D49+D50</f>
        <v>44</v>
      </c>
      <c r="E48" s="14">
        <f>E49+E50</f>
        <v>44</v>
      </c>
    </row>
    <row r="49" spans="1:5" ht="45">
      <c r="A49" s="11" t="s">
        <v>7</v>
      </c>
      <c r="B49" s="12" t="s">
        <v>126</v>
      </c>
      <c r="C49" s="13" t="s">
        <v>8</v>
      </c>
      <c r="D49" s="14">
        <v>43.1</v>
      </c>
      <c r="E49" s="14">
        <v>43.1</v>
      </c>
    </row>
    <row r="50" spans="1:5" ht="15" customHeight="1">
      <c r="A50" s="11" t="s">
        <v>11</v>
      </c>
      <c r="B50" s="12" t="s">
        <v>126</v>
      </c>
      <c r="C50" s="13" t="s">
        <v>12</v>
      </c>
      <c r="D50" s="14">
        <v>0.9</v>
      </c>
      <c r="E50" s="14">
        <v>0.9</v>
      </c>
    </row>
    <row r="51" spans="1:5" ht="75" customHeight="1">
      <c r="A51" s="11" t="s">
        <v>136</v>
      </c>
      <c r="B51" s="12" t="s">
        <v>20</v>
      </c>
      <c r="C51" s="13"/>
      <c r="D51" s="14">
        <f>D52+D53</f>
        <v>917.7</v>
      </c>
      <c r="E51" s="14">
        <f>E52+E53</f>
        <v>917.7</v>
      </c>
    </row>
    <row r="52" spans="1:5" ht="45">
      <c r="A52" s="11" t="s">
        <v>7</v>
      </c>
      <c r="B52" s="12" t="s">
        <v>20</v>
      </c>
      <c r="C52" s="13" t="s">
        <v>8</v>
      </c>
      <c r="D52" s="14">
        <v>899</v>
      </c>
      <c r="E52" s="14">
        <v>899</v>
      </c>
    </row>
    <row r="53" spans="1:5" ht="15" customHeight="1">
      <c r="A53" s="11" t="s">
        <v>11</v>
      </c>
      <c r="B53" s="12" t="s">
        <v>20</v>
      </c>
      <c r="C53" s="13" t="s">
        <v>12</v>
      </c>
      <c r="D53" s="14">
        <v>18.7</v>
      </c>
      <c r="E53" s="14">
        <v>18.7</v>
      </c>
    </row>
    <row r="54" spans="1:5" ht="30">
      <c r="A54" s="11" t="s">
        <v>21</v>
      </c>
      <c r="B54" s="12" t="s">
        <v>22</v>
      </c>
      <c r="C54" s="13"/>
      <c r="D54" s="14">
        <f>D55+D58+D63</f>
        <v>69914.1</v>
      </c>
      <c r="E54" s="14">
        <f>E55+E58+E63</f>
        <v>68622</v>
      </c>
    </row>
    <row r="55" spans="1:5" ht="15">
      <c r="A55" s="11" t="s">
        <v>28</v>
      </c>
      <c r="B55" s="12" t="s">
        <v>29</v>
      </c>
      <c r="C55" s="13"/>
      <c r="D55" s="14">
        <f>D56</f>
        <v>554.8</v>
      </c>
      <c r="E55" s="14">
        <f>E56</f>
        <v>260</v>
      </c>
    </row>
    <row r="56" spans="1:5" ht="15">
      <c r="A56" s="11" t="s">
        <v>30</v>
      </c>
      <c r="B56" s="12" t="s">
        <v>31</v>
      </c>
      <c r="C56" s="13"/>
      <c r="D56" s="14">
        <f>D57</f>
        <v>554.8</v>
      </c>
      <c r="E56" s="14">
        <f>E57</f>
        <v>260</v>
      </c>
    </row>
    <row r="57" spans="1:5" ht="15" customHeight="1">
      <c r="A57" s="11" t="s">
        <v>11</v>
      </c>
      <c r="B57" s="12" t="s">
        <v>31</v>
      </c>
      <c r="C57" s="13" t="s">
        <v>12</v>
      </c>
      <c r="D57" s="14">
        <v>554.8</v>
      </c>
      <c r="E57" s="14">
        <v>260</v>
      </c>
    </row>
    <row r="58" spans="1:5" ht="15">
      <c r="A58" s="11" t="s">
        <v>106</v>
      </c>
      <c r="B58" s="12" t="s">
        <v>107</v>
      </c>
      <c r="C58" s="13"/>
      <c r="D58" s="14">
        <f>D59+D61</f>
        <v>10004.3</v>
      </c>
      <c r="E58" s="14">
        <f>E59+E61</f>
        <v>9859.2</v>
      </c>
    </row>
    <row r="59" spans="1:5" ht="15">
      <c r="A59" s="11" t="s">
        <v>110</v>
      </c>
      <c r="B59" s="12" t="s">
        <v>111</v>
      </c>
      <c r="C59" s="13"/>
      <c r="D59" s="14">
        <f>D60</f>
        <v>495</v>
      </c>
      <c r="E59" s="14">
        <f>E60</f>
        <v>418.2</v>
      </c>
    </row>
    <row r="60" spans="1:5" ht="15">
      <c r="A60" s="11" t="s">
        <v>112</v>
      </c>
      <c r="B60" s="12" t="s">
        <v>111</v>
      </c>
      <c r="C60" s="13" t="s">
        <v>113</v>
      </c>
      <c r="D60" s="14">
        <f>500-5</f>
        <v>495</v>
      </c>
      <c r="E60" s="14">
        <f>450-31.8</f>
        <v>418.2</v>
      </c>
    </row>
    <row r="61" spans="1:5" ht="30">
      <c r="A61" s="11" t="s">
        <v>9</v>
      </c>
      <c r="B61" s="12" t="s">
        <v>108</v>
      </c>
      <c r="C61" s="13"/>
      <c r="D61" s="14">
        <f>D62</f>
        <v>9509.3</v>
      </c>
      <c r="E61" s="14">
        <f>E62</f>
        <v>9441</v>
      </c>
    </row>
    <row r="62" spans="1:5" ht="45">
      <c r="A62" s="11" t="s">
        <v>7</v>
      </c>
      <c r="B62" s="12" t="s">
        <v>108</v>
      </c>
      <c r="C62" s="13" t="s">
        <v>8</v>
      </c>
      <c r="D62" s="14">
        <f>9504.3+5</f>
        <v>9509.3</v>
      </c>
      <c r="E62" s="14">
        <f>9409.2+31.8</f>
        <v>9441</v>
      </c>
    </row>
    <row r="63" spans="1:5" ht="15">
      <c r="A63" s="11" t="s">
        <v>17</v>
      </c>
      <c r="B63" s="12" t="s">
        <v>23</v>
      </c>
      <c r="C63" s="13"/>
      <c r="D63" s="14">
        <f>D64+D66</f>
        <v>59355</v>
      </c>
      <c r="E63" s="14">
        <f>E64+E66</f>
        <v>58502.8</v>
      </c>
    </row>
    <row r="64" spans="1:5" ht="30">
      <c r="A64" s="11" t="s">
        <v>9</v>
      </c>
      <c r="B64" s="12" t="s">
        <v>24</v>
      </c>
      <c r="C64" s="13"/>
      <c r="D64" s="14">
        <f>D65</f>
        <v>59211</v>
      </c>
      <c r="E64" s="14">
        <f>E65</f>
        <v>58358.8</v>
      </c>
    </row>
    <row r="65" spans="1:5" ht="45">
      <c r="A65" s="11" t="s">
        <v>7</v>
      </c>
      <c r="B65" s="12" t="s">
        <v>24</v>
      </c>
      <c r="C65" s="13" t="s">
        <v>8</v>
      </c>
      <c r="D65" s="14">
        <v>59211</v>
      </c>
      <c r="E65" s="14">
        <f>58618.8-260</f>
        <v>58358.8</v>
      </c>
    </row>
    <row r="66" spans="1:5" ht="30" customHeight="1">
      <c r="A66" s="11" t="s">
        <v>59</v>
      </c>
      <c r="B66" s="12" t="s">
        <v>60</v>
      </c>
      <c r="C66" s="13"/>
      <c r="D66" s="14">
        <f>D67</f>
        <v>144</v>
      </c>
      <c r="E66" s="14">
        <f>E67</f>
        <v>144</v>
      </c>
    </row>
    <row r="67" spans="1:5" ht="15">
      <c r="A67" s="11" t="s">
        <v>42</v>
      </c>
      <c r="B67" s="12" t="s">
        <v>60</v>
      </c>
      <c r="C67" s="13" t="s">
        <v>43</v>
      </c>
      <c r="D67" s="14">
        <v>144</v>
      </c>
      <c r="E67" s="14">
        <v>144</v>
      </c>
    </row>
    <row r="68" spans="1:5" ht="30">
      <c r="A68" s="11" t="s">
        <v>63</v>
      </c>
      <c r="B68" s="12" t="s">
        <v>64</v>
      </c>
      <c r="C68" s="13"/>
      <c r="D68" s="14">
        <f>D69+D73</f>
        <v>52044.8</v>
      </c>
      <c r="E68" s="14">
        <f>E69+E73</f>
        <v>51554</v>
      </c>
    </row>
    <row r="69" spans="1:5" ht="30">
      <c r="A69" s="11" t="s">
        <v>65</v>
      </c>
      <c r="B69" s="12" t="s">
        <v>66</v>
      </c>
      <c r="C69" s="13"/>
      <c r="D69" s="14">
        <f aca="true" t="shared" si="0" ref="D69:E71">D70</f>
        <v>30414.5</v>
      </c>
      <c r="E69" s="14">
        <f t="shared" si="0"/>
        <v>30139.4</v>
      </c>
    </row>
    <row r="70" spans="1:5" ht="30">
      <c r="A70" s="11" t="s">
        <v>32</v>
      </c>
      <c r="B70" s="12" t="s">
        <v>67</v>
      </c>
      <c r="C70" s="13"/>
      <c r="D70" s="14">
        <f t="shared" si="0"/>
        <v>30414.5</v>
      </c>
      <c r="E70" s="14">
        <f t="shared" si="0"/>
        <v>30139.4</v>
      </c>
    </row>
    <row r="71" spans="1:5" ht="30">
      <c r="A71" s="11" t="s">
        <v>32</v>
      </c>
      <c r="B71" s="12" t="s">
        <v>148</v>
      </c>
      <c r="C71" s="13"/>
      <c r="D71" s="14">
        <f t="shared" si="0"/>
        <v>30414.5</v>
      </c>
      <c r="E71" s="14">
        <f t="shared" si="0"/>
        <v>30139.4</v>
      </c>
    </row>
    <row r="72" spans="1:5" ht="30">
      <c r="A72" s="11" t="s">
        <v>33</v>
      </c>
      <c r="B72" s="12" t="s">
        <v>148</v>
      </c>
      <c r="C72" s="13" t="s">
        <v>34</v>
      </c>
      <c r="D72" s="14">
        <f>37814.1-7399.6</f>
        <v>30414.5</v>
      </c>
      <c r="E72" s="14">
        <f>37435.9-7296.5</f>
        <v>30139.4</v>
      </c>
    </row>
    <row r="73" spans="1:5" ht="15">
      <c r="A73" s="11" t="s">
        <v>17</v>
      </c>
      <c r="B73" s="12" t="s">
        <v>72</v>
      </c>
      <c r="C73" s="13"/>
      <c r="D73" s="14">
        <f>D74+D78+D76</f>
        <v>21630.300000000003</v>
      </c>
      <c r="E73" s="14">
        <f>E74+E78+E76</f>
        <v>21414.6</v>
      </c>
    </row>
    <row r="74" spans="1:5" ht="30">
      <c r="A74" s="11" t="s">
        <v>9</v>
      </c>
      <c r="B74" s="12" t="s">
        <v>75</v>
      </c>
      <c r="C74" s="13"/>
      <c r="D74" s="14">
        <f>D75</f>
        <v>4120.9</v>
      </c>
      <c r="E74" s="14">
        <f>E75</f>
        <v>4079.6</v>
      </c>
    </row>
    <row r="75" spans="1:5" ht="45">
      <c r="A75" s="11" t="s">
        <v>7</v>
      </c>
      <c r="B75" s="12" t="s">
        <v>75</v>
      </c>
      <c r="C75" s="13" t="s">
        <v>8</v>
      </c>
      <c r="D75" s="14">
        <v>4120.9</v>
      </c>
      <c r="E75" s="14">
        <v>4079.6</v>
      </c>
    </row>
    <row r="76" spans="1:5" ht="15">
      <c r="A76" s="11" t="s">
        <v>26</v>
      </c>
      <c r="B76" s="12" t="s">
        <v>142</v>
      </c>
      <c r="C76" s="13"/>
      <c r="D76" s="14">
        <f>D77</f>
        <v>17439.4</v>
      </c>
      <c r="E76" s="14">
        <f>E77</f>
        <v>17265</v>
      </c>
    </row>
    <row r="77" spans="1:5" ht="45">
      <c r="A77" s="11" t="s">
        <v>7</v>
      </c>
      <c r="B77" s="12" t="s">
        <v>142</v>
      </c>
      <c r="C77" s="13" t="s">
        <v>8</v>
      </c>
      <c r="D77" s="14">
        <v>17439.4</v>
      </c>
      <c r="E77" s="14">
        <v>17265</v>
      </c>
    </row>
    <row r="78" spans="1:5" ht="30">
      <c r="A78" s="11" t="s">
        <v>73</v>
      </c>
      <c r="B78" s="12" t="s">
        <v>74</v>
      </c>
      <c r="C78" s="13"/>
      <c r="D78" s="14">
        <f>D79</f>
        <v>70</v>
      </c>
      <c r="E78" s="14">
        <f>E79</f>
        <v>70</v>
      </c>
    </row>
    <row r="79" spans="1:5" ht="15">
      <c r="A79" s="11" t="s">
        <v>42</v>
      </c>
      <c r="B79" s="12" t="s">
        <v>74</v>
      </c>
      <c r="C79" s="13" t="s">
        <v>43</v>
      </c>
      <c r="D79" s="14">
        <f>90-20</f>
        <v>70</v>
      </c>
      <c r="E79" s="14">
        <f>90-20</f>
        <v>70</v>
      </c>
    </row>
    <row r="80" spans="1:5" ht="30">
      <c r="A80" s="11" t="s">
        <v>35</v>
      </c>
      <c r="B80" s="12" t="s">
        <v>36</v>
      </c>
      <c r="C80" s="13"/>
      <c r="D80" s="14">
        <f>D81+D85</f>
        <v>98310.59999999999</v>
      </c>
      <c r="E80" s="14">
        <f>E81+E85</f>
        <v>97328.6</v>
      </c>
    </row>
    <row r="81" spans="1:5" ht="30">
      <c r="A81" s="11" t="s">
        <v>37</v>
      </c>
      <c r="B81" s="12" t="s">
        <v>38</v>
      </c>
      <c r="C81" s="13"/>
      <c r="D81" s="14">
        <f aca="true" t="shared" si="1" ref="D81:E83">D82</f>
        <v>93859.7</v>
      </c>
      <c r="E81" s="14">
        <f t="shared" si="1"/>
        <v>92921</v>
      </c>
    </row>
    <row r="82" spans="1:5" ht="30">
      <c r="A82" s="11" t="s">
        <v>32</v>
      </c>
      <c r="B82" s="12" t="s">
        <v>39</v>
      </c>
      <c r="C82" s="13"/>
      <c r="D82" s="14">
        <f t="shared" si="1"/>
        <v>93859.7</v>
      </c>
      <c r="E82" s="14">
        <f t="shared" si="1"/>
        <v>92921</v>
      </c>
    </row>
    <row r="83" spans="1:5" ht="30">
      <c r="A83" s="11" t="s">
        <v>32</v>
      </c>
      <c r="B83" s="12" t="s">
        <v>149</v>
      </c>
      <c r="C83" s="13"/>
      <c r="D83" s="14">
        <f t="shared" si="1"/>
        <v>93859.7</v>
      </c>
      <c r="E83" s="14">
        <f t="shared" si="1"/>
        <v>92921</v>
      </c>
    </row>
    <row r="84" spans="1:5" ht="30">
      <c r="A84" s="11" t="s">
        <v>33</v>
      </c>
      <c r="B84" s="12" t="s">
        <v>149</v>
      </c>
      <c r="C84" s="26">
        <v>600</v>
      </c>
      <c r="D84" s="14">
        <f>4120+20867.5+64105.7+4766.5</f>
        <v>93859.7</v>
      </c>
      <c r="E84" s="14">
        <f>4078.8+20658.8+63464.6+4718.8</f>
        <v>92921</v>
      </c>
    </row>
    <row r="85" spans="1:5" ht="15">
      <c r="A85" s="11" t="s">
        <v>17</v>
      </c>
      <c r="B85" s="12" t="s">
        <v>76</v>
      </c>
      <c r="C85" s="13"/>
      <c r="D85" s="14">
        <f>D86+D88</f>
        <v>4450.9</v>
      </c>
      <c r="E85" s="14">
        <f>E86+E88</f>
        <v>4407.6</v>
      </c>
    </row>
    <row r="86" spans="1:5" ht="30">
      <c r="A86" s="11" t="s">
        <v>9</v>
      </c>
      <c r="B86" s="12" t="s">
        <v>79</v>
      </c>
      <c r="C86" s="13"/>
      <c r="D86" s="14">
        <f>D87</f>
        <v>4326.9</v>
      </c>
      <c r="E86" s="14">
        <f>E87</f>
        <v>4283.6</v>
      </c>
    </row>
    <row r="87" spans="1:5" ht="45">
      <c r="A87" s="11" t="s">
        <v>7</v>
      </c>
      <c r="B87" s="12" t="s">
        <v>79</v>
      </c>
      <c r="C87" s="13" t="s">
        <v>8</v>
      </c>
      <c r="D87" s="14">
        <v>4326.9</v>
      </c>
      <c r="E87" s="14">
        <v>4283.6</v>
      </c>
    </row>
    <row r="88" spans="1:5" ht="30">
      <c r="A88" s="11" t="s">
        <v>77</v>
      </c>
      <c r="B88" s="12" t="s">
        <v>78</v>
      </c>
      <c r="C88" s="13"/>
      <c r="D88" s="14">
        <f>D89</f>
        <v>124</v>
      </c>
      <c r="E88" s="14">
        <f>E89</f>
        <v>124</v>
      </c>
    </row>
    <row r="89" spans="1:5" ht="15">
      <c r="A89" s="11" t="s">
        <v>42</v>
      </c>
      <c r="B89" s="12" t="s">
        <v>78</v>
      </c>
      <c r="C89" s="13" t="s">
        <v>43</v>
      </c>
      <c r="D89" s="14">
        <v>124</v>
      </c>
      <c r="E89" s="14">
        <v>124</v>
      </c>
    </row>
    <row r="90" spans="1:5" ht="30">
      <c r="A90" s="11" t="s">
        <v>68</v>
      </c>
      <c r="B90" s="12" t="s">
        <v>69</v>
      </c>
      <c r="C90" s="13"/>
      <c r="D90" s="14">
        <f>D91+D101+D111+D115+D119</f>
        <v>807569.5</v>
      </c>
      <c r="E90" s="14">
        <f>E91+E101+E111+E115+E119</f>
        <v>805576.9</v>
      </c>
    </row>
    <row r="91" spans="1:5" ht="15">
      <c r="A91" s="11" t="s">
        <v>80</v>
      </c>
      <c r="B91" s="12" t="s">
        <v>81</v>
      </c>
      <c r="C91" s="13"/>
      <c r="D91" s="14">
        <f>D92+D95+D98</f>
        <v>310862.39999999997</v>
      </c>
      <c r="E91" s="14">
        <f>E92+E95+E98</f>
        <v>310590.5</v>
      </c>
    </row>
    <row r="92" spans="1:5" ht="30">
      <c r="A92" s="11" t="s">
        <v>32</v>
      </c>
      <c r="B92" s="12" t="s">
        <v>82</v>
      </c>
      <c r="C92" s="13"/>
      <c r="D92" s="14">
        <f>D93</f>
        <v>27199.6</v>
      </c>
      <c r="E92" s="14">
        <f>E93</f>
        <v>26927.6</v>
      </c>
    </row>
    <row r="93" spans="1:5" ht="30">
      <c r="A93" s="11" t="s">
        <v>32</v>
      </c>
      <c r="B93" s="12" t="s">
        <v>147</v>
      </c>
      <c r="C93" s="13"/>
      <c r="D93" s="14">
        <f>D94</f>
        <v>27199.6</v>
      </c>
      <c r="E93" s="14">
        <f>E94</f>
        <v>26927.6</v>
      </c>
    </row>
    <row r="94" spans="1:5" ht="30">
      <c r="A94" s="11" t="s">
        <v>33</v>
      </c>
      <c r="B94" s="12" t="s">
        <v>147</v>
      </c>
      <c r="C94" s="19">
        <v>600</v>
      </c>
      <c r="D94" s="14">
        <v>27199.6</v>
      </c>
      <c r="E94" s="14">
        <v>26927.6</v>
      </c>
    </row>
    <row r="95" spans="1:5" ht="30" customHeight="1">
      <c r="A95" s="11" t="s">
        <v>83</v>
      </c>
      <c r="B95" s="12" t="s">
        <v>84</v>
      </c>
      <c r="C95" s="13"/>
      <c r="D95" s="14">
        <f>D96</f>
        <v>269021.8</v>
      </c>
      <c r="E95" s="14">
        <f>E96</f>
        <v>269021.9</v>
      </c>
    </row>
    <row r="96" spans="1:5" ht="30" customHeight="1">
      <c r="A96" s="11" t="s">
        <v>83</v>
      </c>
      <c r="B96" s="12" t="s">
        <v>85</v>
      </c>
      <c r="C96" s="13"/>
      <c r="D96" s="14">
        <f>D97</f>
        <v>269021.8</v>
      </c>
      <c r="E96" s="14">
        <f>E97</f>
        <v>269021.9</v>
      </c>
    </row>
    <row r="97" spans="1:5" ht="30">
      <c r="A97" s="11" t="s">
        <v>33</v>
      </c>
      <c r="B97" s="12" t="s">
        <v>85</v>
      </c>
      <c r="C97" s="19">
        <v>600</v>
      </c>
      <c r="D97" s="14">
        <f>222007.1+47014.7</f>
        <v>269021.8</v>
      </c>
      <c r="E97" s="14">
        <f>222007.1+47014.8</f>
        <v>269021.9</v>
      </c>
    </row>
    <row r="98" spans="1:5" ht="45" customHeight="1">
      <c r="A98" s="11" t="s">
        <v>103</v>
      </c>
      <c r="B98" s="12" t="s">
        <v>104</v>
      </c>
      <c r="C98" s="13"/>
      <c r="D98" s="14">
        <f>D99</f>
        <v>14641</v>
      </c>
      <c r="E98" s="14">
        <f>E99</f>
        <v>14641</v>
      </c>
    </row>
    <row r="99" spans="1:5" ht="45" customHeight="1">
      <c r="A99" s="11" t="s">
        <v>103</v>
      </c>
      <c r="B99" s="12" t="s">
        <v>105</v>
      </c>
      <c r="C99" s="13"/>
      <c r="D99" s="14">
        <f>D100</f>
        <v>14641</v>
      </c>
      <c r="E99" s="14">
        <f>E100</f>
        <v>14641</v>
      </c>
    </row>
    <row r="100" spans="1:5" ht="30">
      <c r="A100" s="11" t="s">
        <v>33</v>
      </c>
      <c r="B100" s="12" t="s">
        <v>105</v>
      </c>
      <c r="C100" s="13" t="s">
        <v>34</v>
      </c>
      <c r="D100" s="14">
        <v>14641</v>
      </c>
      <c r="E100" s="14">
        <v>14641</v>
      </c>
    </row>
    <row r="101" spans="1:5" ht="15">
      <c r="A101" s="11" t="s">
        <v>86</v>
      </c>
      <c r="B101" s="12" t="s">
        <v>87</v>
      </c>
      <c r="C101" s="13"/>
      <c r="D101" s="14">
        <f>D102+D105+D108</f>
        <v>420635.9</v>
      </c>
      <c r="E101" s="14">
        <f>E102+E105+E108</f>
        <v>419663.6</v>
      </c>
    </row>
    <row r="102" spans="1:5" ht="30">
      <c r="A102" s="11" t="s">
        <v>32</v>
      </c>
      <c r="B102" s="12" t="s">
        <v>88</v>
      </c>
      <c r="C102" s="13"/>
      <c r="D102" s="14">
        <f>D103</f>
        <v>97252.6</v>
      </c>
      <c r="E102" s="14">
        <f>E103</f>
        <v>96280.3</v>
      </c>
    </row>
    <row r="103" spans="1:5" ht="30">
      <c r="A103" s="11" t="s">
        <v>32</v>
      </c>
      <c r="B103" s="12" t="s">
        <v>150</v>
      </c>
      <c r="C103" s="13"/>
      <c r="D103" s="14">
        <f>D104</f>
        <v>97252.6</v>
      </c>
      <c r="E103" s="14">
        <f>E104</f>
        <v>96280.3</v>
      </c>
    </row>
    <row r="104" spans="1:5" ht="30">
      <c r="A104" s="11" t="s">
        <v>33</v>
      </c>
      <c r="B104" s="12" t="s">
        <v>150</v>
      </c>
      <c r="C104" s="13" t="s">
        <v>34</v>
      </c>
      <c r="D104" s="14">
        <v>97252.6</v>
      </c>
      <c r="E104" s="14">
        <v>96280.3</v>
      </c>
    </row>
    <row r="105" spans="1:5" ht="30" customHeight="1">
      <c r="A105" s="11" t="s">
        <v>83</v>
      </c>
      <c r="B105" s="12" t="s">
        <v>89</v>
      </c>
      <c r="C105" s="13"/>
      <c r="D105" s="14">
        <f>D106</f>
        <v>313898.89999999997</v>
      </c>
      <c r="E105" s="14">
        <f>E106</f>
        <v>313898.89999999997</v>
      </c>
    </row>
    <row r="106" spans="1:5" ht="30" customHeight="1">
      <c r="A106" s="11" t="s">
        <v>83</v>
      </c>
      <c r="B106" s="12" t="s">
        <v>90</v>
      </c>
      <c r="C106" s="13"/>
      <c r="D106" s="14">
        <f>D107</f>
        <v>313898.89999999997</v>
      </c>
      <c r="E106" s="14">
        <f>E107</f>
        <v>313898.89999999997</v>
      </c>
    </row>
    <row r="107" spans="1:5" ht="30">
      <c r="A107" s="11" t="s">
        <v>33</v>
      </c>
      <c r="B107" s="12" t="s">
        <v>90</v>
      </c>
      <c r="C107" s="13" t="s">
        <v>34</v>
      </c>
      <c r="D107" s="14">
        <f>281537.6+32361.3</f>
        <v>313898.89999999997</v>
      </c>
      <c r="E107" s="14">
        <f>281537.6+32361.3</f>
        <v>313898.89999999997</v>
      </c>
    </row>
    <row r="108" spans="1:5" ht="45">
      <c r="A108" s="11" t="s">
        <v>122</v>
      </c>
      <c r="B108" s="12" t="s">
        <v>123</v>
      </c>
      <c r="C108" s="13"/>
      <c r="D108" s="14">
        <f>D109</f>
        <v>9484.4</v>
      </c>
      <c r="E108" s="14">
        <f>E109</f>
        <v>9484.4</v>
      </c>
    </row>
    <row r="109" spans="1:5" ht="45">
      <c r="A109" s="11" t="s">
        <v>122</v>
      </c>
      <c r="B109" s="12" t="s">
        <v>129</v>
      </c>
      <c r="C109" s="13"/>
      <c r="D109" s="14">
        <f>D110</f>
        <v>9484.4</v>
      </c>
      <c r="E109" s="14">
        <f>E110</f>
        <v>9484.4</v>
      </c>
    </row>
    <row r="110" spans="1:5" ht="30">
      <c r="A110" s="11" t="s">
        <v>33</v>
      </c>
      <c r="B110" s="12" t="s">
        <v>129</v>
      </c>
      <c r="C110" s="13">
        <v>600</v>
      </c>
      <c r="D110" s="14">
        <f>9334.4+150</f>
        <v>9484.4</v>
      </c>
      <c r="E110" s="14">
        <f>9334.4+150</f>
        <v>9484.4</v>
      </c>
    </row>
    <row r="111" spans="1:5" ht="15">
      <c r="A111" s="11" t="s">
        <v>91</v>
      </c>
      <c r="B111" s="12" t="s">
        <v>92</v>
      </c>
      <c r="C111" s="13"/>
      <c r="D111" s="14">
        <f aca="true" t="shared" si="2" ref="D111:E113">D112</f>
        <v>25646.6</v>
      </c>
      <c r="E111" s="14">
        <f t="shared" si="2"/>
        <v>25361</v>
      </c>
    </row>
    <row r="112" spans="1:5" ht="30">
      <c r="A112" s="11" t="s">
        <v>32</v>
      </c>
      <c r="B112" s="12" t="s">
        <v>93</v>
      </c>
      <c r="C112" s="13"/>
      <c r="D112" s="14">
        <f t="shared" si="2"/>
        <v>25646.6</v>
      </c>
      <c r="E112" s="14">
        <f t="shared" si="2"/>
        <v>25361</v>
      </c>
    </row>
    <row r="113" spans="1:5" ht="30">
      <c r="A113" s="11" t="s">
        <v>32</v>
      </c>
      <c r="B113" s="12" t="s">
        <v>151</v>
      </c>
      <c r="C113" s="13"/>
      <c r="D113" s="14">
        <f t="shared" si="2"/>
        <v>25646.6</v>
      </c>
      <c r="E113" s="14">
        <f t="shared" si="2"/>
        <v>25361</v>
      </c>
    </row>
    <row r="114" spans="1:5" ht="30">
      <c r="A114" s="11" t="s">
        <v>33</v>
      </c>
      <c r="B114" s="12" t="s">
        <v>151</v>
      </c>
      <c r="C114" s="13" t="s">
        <v>34</v>
      </c>
      <c r="D114" s="14">
        <f>18247+7399.6</f>
        <v>25646.6</v>
      </c>
      <c r="E114" s="14">
        <f>18064.5+7296.5</f>
        <v>25361</v>
      </c>
    </row>
    <row r="115" spans="1:5" ht="15">
      <c r="A115" s="11" t="s">
        <v>70</v>
      </c>
      <c r="B115" s="12" t="s">
        <v>71</v>
      </c>
      <c r="C115" s="13"/>
      <c r="D115" s="14">
        <f aca="true" t="shared" si="3" ref="D115:E117">D116</f>
        <v>2488.4</v>
      </c>
      <c r="E115" s="14">
        <f t="shared" si="3"/>
        <v>2488.4</v>
      </c>
    </row>
    <row r="116" spans="1:5" ht="15">
      <c r="A116" s="11" t="s">
        <v>94</v>
      </c>
      <c r="B116" s="12" t="s">
        <v>95</v>
      </c>
      <c r="C116" s="13"/>
      <c r="D116" s="14">
        <f t="shared" si="3"/>
        <v>2488.4</v>
      </c>
      <c r="E116" s="14">
        <f t="shared" si="3"/>
        <v>2488.4</v>
      </c>
    </row>
    <row r="117" spans="1:5" ht="15">
      <c r="A117" s="11" t="s">
        <v>94</v>
      </c>
      <c r="B117" s="12" t="s">
        <v>121</v>
      </c>
      <c r="C117" s="13"/>
      <c r="D117" s="14">
        <f t="shared" si="3"/>
        <v>2488.4</v>
      </c>
      <c r="E117" s="14">
        <f t="shared" si="3"/>
        <v>2488.4</v>
      </c>
    </row>
    <row r="118" spans="1:5" ht="30">
      <c r="A118" s="11" t="s">
        <v>33</v>
      </c>
      <c r="B118" s="12" t="s">
        <v>121</v>
      </c>
      <c r="C118" s="13" t="s">
        <v>34</v>
      </c>
      <c r="D118" s="14">
        <f>1244.2*2</f>
        <v>2488.4</v>
      </c>
      <c r="E118" s="14">
        <f>1244.2*2</f>
        <v>2488.4</v>
      </c>
    </row>
    <row r="119" spans="1:5" ht="15">
      <c r="A119" s="11" t="s">
        <v>17</v>
      </c>
      <c r="B119" s="12" t="s">
        <v>96</v>
      </c>
      <c r="C119" s="13"/>
      <c r="D119" s="14">
        <f>D120+D122+D124+D126</f>
        <v>47936.200000000004</v>
      </c>
      <c r="E119" s="14">
        <f>E120+E122+E124+E126</f>
        <v>47473.4</v>
      </c>
    </row>
    <row r="120" spans="1:5" ht="30">
      <c r="A120" s="11" t="s">
        <v>9</v>
      </c>
      <c r="B120" s="12" t="s">
        <v>97</v>
      </c>
      <c r="C120" s="13"/>
      <c r="D120" s="14">
        <f>D121</f>
        <v>2322.8</v>
      </c>
      <c r="E120" s="14">
        <f>E121</f>
        <v>2299.5</v>
      </c>
    </row>
    <row r="121" spans="1:5" ht="45">
      <c r="A121" s="11" t="s">
        <v>7</v>
      </c>
      <c r="B121" s="12" t="s">
        <v>97</v>
      </c>
      <c r="C121" s="13" t="s">
        <v>8</v>
      </c>
      <c r="D121" s="14">
        <v>2322.8</v>
      </c>
      <c r="E121" s="14">
        <v>2299.5</v>
      </c>
    </row>
    <row r="122" spans="1:5" ht="15">
      <c r="A122" s="11" t="s">
        <v>26</v>
      </c>
      <c r="B122" s="12" t="s">
        <v>98</v>
      </c>
      <c r="C122" s="13"/>
      <c r="D122" s="14">
        <f>D123</f>
        <v>43940.4</v>
      </c>
      <c r="E122" s="14">
        <f>E123</f>
        <v>43500.9</v>
      </c>
    </row>
    <row r="123" spans="1:5" ht="45">
      <c r="A123" s="11" t="s">
        <v>7</v>
      </c>
      <c r="B123" s="12" t="s">
        <v>98</v>
      </c>
      <c r="C123" s="13" t="s">
        <v>8</v>
      </c>
      <c r="D123" s="14">
        <v>43940.4</v>
      </c>
      <c r="E123" s="14">
        <v>43500.9</v>
      </c>
    </row>
    <row r="124" spans="1:5" ht="15">
      <c r="A124" s="11" t="s">
        <v>99</v>
      </c>
      <c r="B124" s="12" t="s">
        <v>100</v>
      </c>
      <c r="C124" s="13"/>
      <c r="D124" s="14">
        <f>D125</f>
        <v>120</v>
      </c>
      <c r="E124" s="14">
        <f>E125</f>
        <v>120</v>
      </c>
    </row>
    <row r="125" spans="1:5" ht="15">
      <c r="A125" s="11" t="s">
        <v>42</v>
      </c>
      <c r="B125" s="12" t="s">
        <v>100</v>
      </c>
      <c r="C125" s="13" t="s">
        <v>43</v>
      </c>
      <c r="D125" s="14">
        <f>100+20</f>
        <v>120</v>
      </c>
      <c r="E125" s="14">
        <f>100+20</f>
        <v>120</v>
      </c>
    </row>
    <row r="126" spans="1:5" ht="60" customHeight="1">
      <c r="A126" s="11" t="s">
        <v>135</v>
      </c>
      <c r="B126" s="12" t="s">
        <v>101</v>
      </c>
      <c r="C126" s="13"/>
      <c r="D126" s="14">
        <f>D127</f>
        <v>1553</v>
      </c>
      <c r="E126" s="14">
        <f>E127</f>
        <v>1553</v>
      </c>
    </row>
    <row r="127" spans="1:5" ht="60" customHeight="1">
      <c r="A127" s="11" t="s">
        <v>135</v>
      </c>
      <c r="B127" s="12" t="s">
        <v>102</v>
      </c>
      <c r="C127" s="13"/>
      <c r="D127" s="14">
        <f>D128</f>
        <v>1553</v>
      </c>
      <c r="E127" s="14">
        <f>E128</f>
        <v>1553</v>
      </c>
    </row>
    <row r="128" spans="1:5" ht="15">
      <c r="A128" s="11" t="s">
        <v>42</v>
      </c>
      <c r="B128" s="12" t="s">
        <v>102</v>
      </c>
      <c r="C128" s="13" t="s">
        <v>43</v>
      </c>
      <c r="D128" s="14">
        <v>1553</v>
      </c>
      <c r="E128" s="14">
        <v>1553</v>
      </c>
    </row>
    <row r="129" spans="1:5" ht="30">
      <c r="A129" s="11" t="s">
        <v>155</v>
      </c>
      <c r="B129" s="12" t="s">
        <v>156</v>
      </c>
      <c r="C129" s="13"/>
      <c r="D129" s="14">
        <f>+D130+D133</f>
        <v>2200</v>
      </c>
      <c r="E129" s="14">
        <f>+E130+E133</f>
        <v>2200</v>
      </c>
    </row>
    <row r="130" spans="1:5" ht="30">
      <c r="A130" s="11" t="s">
        <v>137</v>
      </c>
      <c r="B130" s="12" t="s">
        <v>157</v>
      </c>
      <c r="C130" s="13"/>
      <c r="D130" s="14">
        <f>D131</f>
        <v>1100</v>
      </c>
      <c r="E130" s="14">
        <f>E131</f>
        <v>1100</v>
      </c>
    </row>
    <row r="131" spans="1:5" ht="30">
      <c r="A131" s="11" t="s">
        <v>137</v>
      </c>
      <c r="B131" s="12" t="s">
        <v>158</v>
      </c>
      <c r="C131" s="13"/>
      <c r="D131" s="14">
        <f>D132</f>
        <v>1100</v>
      </c>
      <c r="E131" s="14">
        <f>E132</f>
        <v>1100</v>
      </c>
    </row>
    <row r="132" spans="1:5" ht="15" customHeight="1">
      <c r="A132" s="11" t="s">
        <v>11</v>
      </c>
      <c r="B132" s="12" t="s">
        <v>158</v>
      </c>
      <c r="C132" s="13">
        <v>200</v>
      </c>
      <c r="D132" s="14">
        <v>1100</v>
      </c>
      <c r="E132" s="14">
        <v>1100</v>
      </c>
    </row>
    <row r="133" spans="1:5" ht="30">
      <c r="A133" s="11" t="s">
        <v>138</v>
      </c>
      <c r="B133" s="12" t="s">
        <v>159</v>
      </c>
      <c r="C133" s="13"/>
      <c r="D133" s="14">
        <f>D134</f>
        <v>1100</v>
      </c>
      <c r="E133" s="14">
        <f>E134</f>
        <v>1100</v>
      </c>
    </row>
    <row r="134" spans="1:5" ht="30">
      <c r="A134" s="11" t="s">
        <v>138</v>
      </c>
      <c r="B134" s="12" t="s">
        <v>160</v>
      </c>
      <c r="C134" s="13"/>
      <c r="D134" s="14">
        <f>D135</f>
        <v>1100</v>
      </c>
      <c r="E134" s="14">
        <f>E135</f>
        <v>1100</v>
      </c>
    </row>
    <row r="135" spans="1:5" ht="15" customHeight="1">
      <c r="A135" s="11" t="s">
        <v>11</v>
      </c>
      <c r="B135" s="12" t="s">
        <v>160</v>
      </c>
      <c r="C135" s="13">
        <v>200</v>
      </c>
      <c r="D135" s="14">
        <v>1100</v>
      </c>
      <c r="E135" s="14">
        <v>1100</v>
      </c>
    </row>
    <row r="136" spans="1:5" ht="15">
      <c r="A136" s="11" t="s">
        <v>3</v>
      </c>
      <c r="B136" s="12" t="s">
        <v>4</v>
      </c>
      <c r="C136" s="13"/>
      <c r="D136" s="14">
        <f>D139+D142+D144+D147+D137+D149</f>
        <v>14553.9</v>
      </c>
      <c r="E136" s="14">
        <f>E139+E142+E144+E147+E137+E149</f>
        <v>26751.2</v>
      </c>
    </row>
    <row r="137" spans="1:5" ht="30">
      <c r="A137" s="11" t="s">
        <v>144</v>
      </c>
      <c r="B137" s="12" t="s">
        <v>143</v>
      </c>
      <c r="C137" s="13"/>
      <c r="D137" s="14">
        <f>D138</f>
        <v>23.8</v>
      </c>
      <c r="E137" s="14">
        <f>E138</f>
        <v>38.5</v>
      </c>
    </row>
    <row r="138" spans="1:5" ht="15" customHeight="1">
      <c r="A138" s="11" t="s">
        <v>11</v>
      </c>
      <c r="B138" s="12" t="s">
        <v>143</v>
      </c>
      <c r="C138" s="13">
        <v>200</v>
      </c>
      <c r="D138" s="14">
        <v>23.8</v>
      </c>
      <c r="E138" s="14">
        <v>38.5</v>
      </c>
    </row>
    <row r="139" spans="1:5" ht="60">
      <c r="A139" s="11" t="s">
        <v>167</v>
      </c>
      <c r="B139" s="12" t="s">
        <v>25</v>
      </c>
      <c r="C139" s="13"/>
      <c r="D139" s="14">
        <f>D140+D141</f>
        <v>51</v>
      </c>
      <c r="E139" s="14">
        <f>E140+E141</f>
        <v>51</v>
      </c>
    </row>
    <row r="140" spans="1:5" ht="45">
      <c r="A140" s="11" t="s">
        <v>7</v>
      </c>
      <c r="B140" s="12" t="s">
        <v>25</v>
      </c>
      <c r="C140" s="13" t="s">
        <v>8</v>
      </c>
      <c r="D140" s="14">
        <v>36</v>
      </c>
      <c r="E140" s="14">
        <v>36</v>
      </c>
    </row>
    <row r="141" spans="1:5" ht="15" customHeight="1">
      <c r="A141" s="11" t="s">
        <v>11</v>
      </c>
      <c r="B141" s="12" t="s">
        <v>25</v>
      </c>
      <c r="C141" s="13" t="s">
        <v>12</v>
      </c>
      <c r="D141" s="14">
        <v>15</v>
      </c>
      <c r="E141" s="14">
        <v>15</v>
      </c>
    </row>
    <row r="142" spans="1:5" ht="15">
      <c r="A142" s="11" t="s">
        <v>5</v>
      </c>
      <c r="B142" s="12" t="s">
        <v>6</v>
      </c>
      <c r="C142" s="13"/>
      <c r="D142" s="14">
        <f>D143</f>
        <v>812.4</v>
      </c>
      <c r="E142" s="14">
        <f>E143</f>
        <v>804.3</v>
      </c>
    </row>
    <row r="143" spans="1:5" ht="45">
      <c r="A143" s="11" t="s">
        <v>7</v>
      </c>
      <c r="B143" s="12" t="s">
        <v>6</v>
      </c>
      <c r="C143" s="13" t="s">
        <v>8</v>
      </c>
      <c r="D143" s="14">
        <v>812.4</v>
      </c>
      <c r="E143" s="14">
        <v>804.3</v>
      </c>
    </row>
    <row r="144" spans="1:5" ht="30">
      <c r="A144" s="11" t="s">
        <v>9</v>
      </c>
      <c r="B144" s="12" t="s">
        <v>10</v>
      </c>
      <c r="C144" s="13"/>
      <c r="D144" s="14">
        <f>D145+D146</f>
        <v>916.7</v>
      </c>
      <c r="E144" s="14">
        <f>E145+E146</f>
        <v>907.4</v>
      </c>
    </row>
    <row r="145" spans="1:5" ht="45">
      <c r="A145" s="11" t="s">
        <v>7</v>
      </c>
      <c r="B145" s="12" t="s">
        <v>10</v>
      </c>
      <c r="C145" s="13" t="s">
        <v>8</v>
      </c>
      <c r="D145" s="14">
        <v>735.4</v>
      </c>
      <c r="E145" s="14">
        <v>728</v>
      </c>
    </row>
    <row r="146" spans="1:5" ht="15" customHeight="1">
      <c r="A146" s="11" t="s">
        <v>11</v>
      </c>
      <c r="B146" s="12" t="s">
        <v>10</v>
      </c>
      <c r="C146" s="13" t="s">
        <v>12</v>
      </c>
      <c r="D146" s="14">
        <v>181.3</v>
      </c>
      <c r="E146" s="14">
        <v>179.4</v>
      </c>
    </row>
    <row r="147" spans="1:5" ht="15" customHeight="1">
      <c r="A147" s="11" t="s">
        <v>124</v>
      </c>
      <c r="B147" s="12" t="s">
        <v>109</v>
      </c>
      <c r="C147" s="13"/>
      <c r="D147" s="14">
        <f>D148</f>
        <v>750</v>
      </c>
      <c r="E147" s="14">
        <f>E148</f>
        <v>750</v>
      </c>
    </row>
    <row r="148" spans="1:5" ht="15">
      <c r="A148" s="11" t="s">
        <v>13</v>
      </c>
      <c r="B148" s="12" t="s">
        <v>109</v>
      </c>
      <c r="C148" s="13" t="s">
        <v>14</v>
      </c>
      <c r="D148" s="14">
        <v>750</v>
      </c>
      <c r="E148" s="14">
        <v>750</v>
      </c>
    </row>
    <row r="149" spans="1:5" ht="15">
      <c r="A149" s="11" t="s">
        <v>145</v>
      </c>
      <c r="B149" s="12" t="s">
        <v>146</v>
      </c>
      <c r="C149" s="13"/>
      <c r="D149" s="14">
        <f>D150</f>
        <v>12000</v>
      </c>
      <c r="E149" s="14">
        <f>E150</f>
        <v>24200</v>
      </c>
    </row>
    <row r="150" spans="1:5" ht="15">
      <c r="A150" s="15" t="s">
        <v>13</v>
      </c>
      <c r="B150" s="16" t="s">
        <v>146</v>
      </c>
      <c r="C150" s="17" t="s">
        <v>14</v>
      </c>
      <c r="D150" s="18">
        <v>12000</v>
      </c>
      <c r="E150" s="18">
        <v>24200</v>
      </c>
    </row>
    <row r="151" spans="4:5" ht="15">
      <c r="D151" s="28"/>
      <c r="E151" s="28" t="s">
        <v>166</v>
      </c>
    </row>
  </sheetData>
  <sheetProtection/>
  <autoFilter ref="A11:E151"/>
  <mergeCells count="4">
    <mergeCell ref="A5:E5"/>
    <mergeCell ref="A6:E6"/>
    <mergeCell ref="A7:E7"/>
    <mergeCell ref="A8:E8"/>
  </mergeCells>
  <printOptions/>
  <pageMargins left="0.7874015748031497" right="0.1968503937007874" top="0.1968503937007874" bottom="0.1968503937007874" header="0.3937007874015748" footer="0.3937007874015748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rep:2.36.4.85</dc:description>
  <cp:lastModifiedBy>Зыкова Светалана</cp:lastModifiedBy>
  <cp:lastPrinted>2018-04-11T07:09:27Z</cp:lastPrinted>
  <dcterms:created xsi:type="dcterms:W3CDTF">2015-11-11T10:14:31Z</dcterms:created>
  <dcterms:modified xsi:type="dcterms:W3CDTF">2018-06-01T07:24:08Z</dcterms:modified>
  <cp:category/>
  <cp:version/>
  <cp:contentType/>
  <cp:contentStatus/>
</cp:coreProperties>
</file>